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ECE3F14-9631-4F19-B867-54667ED1E1C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nachalen plan" sheetId="1" r:id="rId1"/>
  </sheets>
  <definedNames>
    <definedName name="_xlnm.Print_Area" localSheetId="0">'nachalen plan'!$A$1:$G$86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G12" i="1" l="1"/>
  <c r="G31" i="1"/>
  <c r="G30" i="1"/>
  <c r="C33" i="1"/>
  <c r="C9" i="1"/>
  <c r="C11" i="1"/>
  <c r="D63" i="1"/>
  <c r="G71" i="1"/>
  <c r="G74" i="1"/>
  <c r="G55" i="1"/>
  <c r="G32" i="1"/>
  <c r="F33" i="1"/>
  <c r="C63" i="1" l="1"/>
  <c r="C49" i="1"/>
  <c r="G49" i="1" s="1"/>
  <c r="D45" i="1" l="1"/>
  <c r="D48" i="1"/>
  <c r="D47" i="1"/>
  <c r="D46" i="1"/>
  <c r="D44" i="1" l="1"/>
  <c r="G67" i="1"/>
  <c r="G18" i="1"/>
  <c r="F63" i="1"/>
  <c r="G48" i="1" l="1"/>
  <c r="G47" i="1"/>
  <c r="G46" i="1"/>
  <c r="G45" i="1"/>
  <c r="G44" i="1" l="1"/>
  <c r="D33" i="1"/>
  <c r="G72" i="1" l="1"/>
  <c r="G58" i="1"/>
  <c r="G42" i="1"/>
  <c r="G68" i="1" l="1"/>
  <c r="G51" i="1"/>
  <c r="G50" i="1"/>
  <c r="G64" i="1"/>
  <c r="G59" i="1"/>
  <c r="G73" i="1"/>
  <c r="G62" i="1"/>
  <c r="F57" i="1"/>
  <c r="G11" i="1"/>
  <c r="G19" i="1"/>
  <c r="G24" i="1"/>
  <c r="G26" i="1"/>
  <c r="G28" i="1"/>
  <c r="G29" i="1"/>
  <c r="C38" i="1"/>
  <c r="G9" i="1" l="1"/>
  <c r="G39" i="1" l="1"/>
  <c r="G43" i="1" l="1"/>
  <c r="G66" i="1"/>
  <c r="G65" i="1"/>
  <c r="G57" i="1"/>
  <c r="G76" i="1" l="1"/>
  <c r="D38" i="1"/>
  <c r="G40" i="1"/>
  <c r="D36" i="1" l="1"/>
  <c r="C61" i="1" l="1"/>
  <c r="G61" i="1" s="1"/>
  <c r="G60" i="1"/>
  <c r="G36" i="1" l="1"/>
  <c r="G75" i="1"/>
  <c r="G63" i="1" s="1"/>
  <c r="G56" i="1"/>
  <c r="G41" i="1"/>
  <c r="G38" i="1" s="1"/>
  <c r="D54" i="1"/>
  <c r="D79" i="1" s="1"/>
  <c r="G14" i="1" l="1"/>
  <c r="G13" i="1"/>
  <c r="F36" i="1" l="1"/>
  <c r="F79" i="1" s="1"/>
  <c r="G10" i="1" l="1"/>
  <c r="G17" i="1" l="1"/>
  <c r="G16" i="1" l="1"/>
  <c r="G54" i="1" l="1"/>
  <c r="G79" i="1" s="1"/>
  <c r="C54" i="1"/>
  <c r="C36" i="1"/>
  <c r="C79" i="1" s="1"/>
  <c r="G15" i="1"/>
  <c r="G33" i="1" s="1"/>
</calcChain>
</file>

<file path=xl/sharedStrings.xml><?xml version="1.0" encoding="utf-8"?>
<sst xmlns="http://schemas.openxmlformats.org/spreadsheetml/2006/main" count="262" uniqueCount="108">
  <si>
    <t>Вид приход</t>
  </si>
  <si>
    <t>§§</t>
  </si>
  <si>
    <t xml:space="preserve">Постъпили средства извън бюджета </t>
  </si>
  <si>
    <t>ОУ"Отец Паисий"–с.Мененкьово, общ.Белово</t>
  </si>
  <si>
    <t>Утвърден със Заповед №.........../................г.</t>
  </si>
  <si>
    <t>Утвърден по компоненти</t>
  </si>
  <si>
    <t>-</t>
  </si>
  <si>
    <t>10-11</t>
  </si>
  <si>
    <t>Занимания по интереси</t>
  </si>
  <si>
    <t>Допълнителни компоненти по формула</t>
  </si>
  <si>
    <t>обезщ.за персонал с х-р на възн-ие обезщетение по чл.224, ал.1 и обезщетение при пенсиониране</t>
  </si>
  <si>
    <t>02-08</t>
  </si>
  <si>
    <t>02-09</t>
  </si>
  <si>
    <t>10-14</t>
  </si>
  <si>
    <t>10-16</t>
  </si>
  <si>
    <t>01-01</t>
  </si>
  <si>
    <t>Уязвими групи</t>
  </si>
  <si>
    <t>05-51</t>
  </si>
  <si>
    <t>05-60</t>
  </si>
  <si>
    <t>05-80</t>
  </si>
  <si>
    <t>10-20</t>
  </si>
  <si>
    <t>10-15</t>
  </si>
  <si>
    <t>проект "Подкрепа за успех"</t>
  </si>
  <si>
    <t>проект "Равен достъп до училищно образование в условия на кризи"</t>
  </si>
  <si>
    <t>Всичко приходи:</t>
  </si>
  <si>
    <t>Видове разходи:</t>
  </si>
  <si>
    <t>Вид разход</t>
  </si>
  <si>
    <t>1.Заплати и възнаграждения</t>
  </si>
  <si>
    <t>Заплати и възнаграждения на персонала нает по тр.правоотношения</t>
  </si>
  <si>
    <t>2.Други възнаграждения и плащания на персонала</t>
  </si>
  <si>
    <t>02-00</t>
  </si>
  <si>
    <t>за персонала по извънтрудови правоотношения</t>
  </si>
  <si>
    <t>02-02</t>
  </si>
  <si>
    <t>разходи за СБКО 3% към ФРЗ 01-01</t>
  </si>
  <si>
    <t>02-05</t>
  </si>
  <si>
    <t>суми с х-р на възнаграждения ДМС 24.05; 15.09; 20.12;</t>
  </si>
  <si>
    <t>3.Осигурителни вноски</t>
  </si>
  <si>
    <t>05-00</t>
  </si>
  <si>
    <t>за ДЗПО-2.8%</t>
  </si>
  <si>
    <t>за ЗО-4.8%</t>
  </si>
  <si>
    <t>за УчПФ-4.3%</t>
  </si>
  <si>
    <t>за ДОО-(13.72%/10.92%+ТЗ 0.5%)</t>
  </si>
  <si>
    <t>4.Проекти</t>
  </si>
  <si>
    <t>05-52</t>
  </si>
  <si>
    <t>5.Други</t>
  </si>
  <si>
    <t xml:space="preserve">Норматив интереси </t>
  </si>
  <si>
    <t>6.Издръжка</t>
  </si>
  <si>
    <t>храна 1-4 клас</t>
  </si>
  <si>
    <t>постелен инвентар и пр.облекло /ЛПС/</t>
  </si>
  <si>
    <t>учебни помагала</t>
  </si>
  <si>
    <t>материали, МТБ</t>
  </si>
  <si>
    <t>вода, горива, енергия</t>
  </si>
  <si>
    <t>р/ди за външни услуги</t>
  </si>
  <si>
    <t>р/ди транспорт -пътни учители 10-20</t>
  </si>
  <si>
    <t>р/ди за квалификация  и преквалификация 1.2% от ФРЗ</t>
  </si>
  <si>
    <t>командировки в страната</t>
  </si>
  <si>
    <t>платени държ.данъци, такси, нак.лихви</t>
  </si>
  <si>
    <t>други р-ди , неквалифицирани в другите параграфи</t>
  </si>
  <si>
    <t>"Спорт в училище"</t>
  </si>
  <si>
    <t>Всичко разходи:</t>
  </si>
  <si>
    <t>10-00</t>
  </si>
  <si>
    <t>10-13</t>
  </si>
  <si>
    <t>10-51</t>
  </si>
  <si>
    <t>19-01</t>
  </si>
  <si>
    <t>10-98</t>
  </si>
  <si>
    <t>......................................</t>
  </si>
  <si>
    <t>Съставил:Илиана Бонжолова</t>
  </si>
  <si>
    <t>...................................</t>
  </si>
  <si>
    <t>/счетоводител/</t>
  </si>
  <si>
    <t>НП "Спорт в училище"</t>
  </si>
  <si>
    <t>Възстановени средства за изплащане на допълнително възнаграждение за постигнати резултати от труда на директорите</t>
  </si>
  <si>
    <t>НП "Оптимизация"-обезщ.за персонал с х-р на възн-ие обезщетение по чл.224, ал.1 и обезщетение при пенсиониране</t>
  </si>
  <si>
    <t>Възстановяване % за учебници и уебни тетрадки</t>
  </si>
  <si>
    <t>Текуща издръжка ток, газ, вода</t>
  </si>
  <si>
    <t>Транспортни учители</t>
  </si>
  <si>
    <t>ДТВ-доп.възнаграждения ДИФ. % от ФРЗ</t>
  </si>
  <si>
    <t>52-01</t>
  </si>
  <si>
    <t>Компютри и хардуер -придобиване на ДМА/</t>
  </si>
  <si>
    <t>Директор:Бисер Паров</t>
  </si>
  <si>
    <t>Придобиване на стопански инвентар</t>
  </si>
  <si>
    <t>52-05</t>
  </si>
  <si>
    <t>Добавка на ученик за МТБ</t>
  </si>
  <si>
    <t>Добавка за хранене на у-ци ПДГ 1-4кл</t>
  </si>
  <si>
    <t>6.Национални програми и дейности</t>
  </si>
  <si>
    <t>МОН-АСП, спрени помощи</t>
  </si>
  <si>
    <t>7.Средства от МОН</t>
  </si>
  <si>
    <t xml:space="preserve">             /директор/</t>
  </si>
  <si>
    <t>10-20/10-15</t>
  </si>
  <si>
    <t>02-09/05-51/05-52/05-60/05-80</t>
  </si>
  <si>
    <t>2024г.</t>
  </si>
  <si>
    <t>Добавка за подкрепяща среда</t>
  </si>
  <si>
    <t>р/ди свързани с добавка за "Подкрепяща среда"-Ресурсно подпомагане</t>
  </si>
  <si>
    <t>проект "Успех за теб"</t>
  </si>
  <si>
    <t>План бюджет 2025г.</t>
  </si>
  <si>
    <t>2025г.</t>
  </si>
  <si>
    <t>2024г.+2025г.</t>
  </si>
  <si>
    <t>Бюджет 2025г./проект/+прех.остатък 2024г.+очаквано дофинансиране 2025г.</t>
  </si>
  <si>
    <t>Бюджет 2025г.+прех.остатък 2024г./с очаквано дофинансиране/</t>
  </si>
  <si>
    <t>Прех.остатък 2024г.</t>
  </si>
  <si>
    <t>Очаквано дофинансиране през 2025 година от община Белово</t>
  </si>
  <si>
    <t>НП "Рехабилитация на педагогически специалисти"  2024г.</t>
  </si>
  <si>
    <t>НП "ИКТ 2025"</t>
  </si>
  <si>
    <t>проект "Училищна STEM среда"</t>
  </si>
  <si>
    <t>НП "Рехабилитация на педагогочески специалисти" 2025г.</t>
  </si>
  <si>
    <t>НП"ИКТ 2025г."</t>
  </si>
  <si>
    <t>представително работно облекло педагогически персонал 2025г.</t>
  </si>
  <si>
    <t>Очаквано дофинансиране прз 2025г.</t>
  </si>
  <si>
    <t>Бюджет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</si>
</sst>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rgb="FFFF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16" fontId="1" fillId="0" borderId="1" xfId="0" quotePrefix="1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quotePrefix="1" applyFont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17" fontId="1" fillId="0" borderId="1" xfId="0" quotePrefix="1" applyNumberFormat="1" applyFont="1" applyBorder="1" applyAlignment="1">
      <alignment horizontal="center"/>
    </xf>
    <xf numFmtId="0" fontId="1" fillId="3" borderId="1" xfId="0" applyFont="1" applyFill="1" applyBorder="1"/>
    <xf numFmtId="17" fontId="1" fillId="3" borderId="1" xfId="0" quotePrefix="1" applyNumberFormat="1" applyFont="1" applyFill="1" applyBorder="1" applyAlignment="1">
      <alignment horizontal="center"/>
    </xf>
    <xf numFmtId="4" fontId="1" fillId="3" borderId="1" xfId="0" applyNumberFormat="1" applyFont="1" applyFill="1" applyBorder="1"/>
    <xf numFmtId="0" fontId="1" fillId="3" borderId="1" xfId="0" applyFont="1" applyFill="1" applyBorder="1" applyAlignment="1">
      <alignment horizontal="right"/>
    </xf>
    <xf numFmtId="0" fontId="1" fillId="3" borderId="0" xfId="0" applyFont="1" applyFill="1"/>
    <xf numFmtId="0" fontId="1" fillId="0" borderId="1" xfId="0" quotePrefix="1" applyFont="1" applyBorder="1" applyAlignment="1">
      <alignment horizontal="center"/>
    </xf>
    <xf numFmtId="2" fontId="1" fillId="3" borderId="1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4" fontId="1" fillId="0" borderId="0" xfId="0" applyNumberFormat="1" applyFont="1"/>
    <xf numFmtId="0" fontId="1" fillId="2" borderId="1" xfId="0" applyFont="1" applyFill="1" applyBorder="1"/>
    <xf numFmtId="4" fontId="1" fillId="2" borderId="1" xfId="0" applyNumberFormat="1" applyFont="1" applyFill="1" applyBorder="1"/>
    <xf numFmtId="4" fontId="1" fillId="2" borderId="1" xfId="0" applyNumberFormat="1" applyFont="1" applyFill="1" applyBorder="1" applyAlignment="1">
      <alignment horizontal="right"/>
    </xf>
    <xf numFmtId="0" fontId="1" fillId="0" borderId="2" xfId="0" applyFont="1" applyBorder="1"/>
    <xf numFmtId="2" fontId="1" fillId="2" borderId="1" xfId="0" applyNumberFormat="1" applyFont="1" applyFill="1" applyBorder="1" applyAlignment="1">
      <alignment horizontal="right"/>
    </xf>
    <xf numFmtId="0" fontId="1" fillId="3" borderId="1" xfId="0" quotePrefix="1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wrapText="1"/>
    </xf>
    <xf numFmtId="0" fontId="1" fillId="3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10" fontId="1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" fontId="1" fillId="3" borderId="1" xfId="0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49" fontId="1" fillId="0" borderId="0" xfId="0" applyNumberFormat="1" applyFont="1"/>
    <xf numFmtId="49" fontId="1" fillId="0" borderId="1" xfId="0" applyNumberFormat="1" applyFont="1" applyBorder="1" applyAlignment="1">
      <alignment horizontal="right" vertical="center"/>
    </xf>
    <xf numFmtId="2" fontId="1" fillId="0" borderId="0" xfId="0" applyNumberFormat="1" applyFont="1"/>
    <xf numFmtId="2" fontId="1" fillId="3" borderId="0" xfId="0" applyNumberFormat="1" applyFont="1" applyFill="1"/>
    <xf numFmtId="4" fontId="1" fillId="3" borderId="0" xfId="0" applyNumberFormat="1" applyFont="1" applyFill="1"/>
    <xf numFmtId="4" fontId="3" fillId="0" borderId="0" xfId="0" applyNumberFormat="1" applyFont="1"/>
    <xf numFmtId="4" fontId="2" fillId="3" borderId="0" xfId="0" applyNumberFormat="1" applyFont="1" applyFill="1"/>
    <xf numFmtId="49" fontId="1" fillId="3" borderId="1" xfId="0" quotePrefix="1" applyNumberFormat="1" applyFont="1" applyFill="1" applyBorder="1" applyAlignment="1">
      <alignment horizontal="center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wrapText="1"/>
    </xf>
    <xf numFmtId="4" fontId="1" fillId="2" borderId="4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4" fontId="1" fillId="3" borderId="3" xfId="0" applyNumberFormat="1" applyFont="1" applyFill="1" applyBorder="1" applyAlignment="1">
      <alignment horizontal="center" wrapText="1"/>
    </xf>
    <xf numFmtId="4" fontId="1" fillId="3" borderId="4" xfId="0" applyNumberFormat="1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4" fontId="1" fillId="3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4" fontId="1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 applyAlignment="1">
      <alignment horizontal="right" wrapText="1"/>
    </xf>
    <xf numFmtId="0" fontId="1" fillId="3" borderId="3" xfId="0" applyFont="1" applyFill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4" fontId="0" fillId="3" borderId="4" xfId="0" applyNumberForma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right" vertical="center" wrapText="1"/>
    </xf>
    <xf numFmtId="4" fontId="0" fillId="0" borderId="4" xfId="0" applyNumberForma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0" fillId="0" borderId="4" xfId="0" applyNumberFormat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right" vertical="center" wrapText="1"/>
    </xf>
    <xf numFmtId="4" fontId="1" fillId="2" borderId="3" xfId="0" applyNumberFormat="1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"/>
  <sheetViews>
    <sheetView tabSelected="1" view="pageBreakPreview" topLeftCell="B1" zoomScaleNormal="100" zoomScaleSheetLayoutView="100" workbookViewId="0">
      <selection activeCell="D37" sqref="D37:E37"/>
    </sheetView>
  </sheetViews>
  <sheetFormatPr defaultRowHeight="18" x14ac:dyDescent="0.25"/>
  <cols>
    <col min="1" max="1" width="109.7109375" style="1" customWidth="1"/>
    <col min="2" max="2" width="19.28515625" style="1" customWidth="1"/>
    <col min="3" max="3" width="18.7109375" style="1" customWidth="1"/>
    <col min="4" max="4" width="18.42578125" style="1" customWidth="1"/>
    <col min="5" max="5" width="3.42578125" style="1" customWidth="1"/>
    <col min="6" max="6" width="20.85546875" style="1" customWidth="1"/>
    <col min="7" max="7" width="23.140625" style="1" customWidth="1"/>
    <col min="8" max="8" width="16.85546875" style="1" bestFit="1" customWidth="1"/>
    <col min="9" max="9" width="16" style="1" bestFit="1" customWidth="1"/>
    <col min="10" max="10" width="16.85546875" style="1" bestFit="1" customWidth="1"/>
    <col min="11" max="11" width="15.140625" style="1" bestFit="1" customWidth="1"/>
    <col min="12" max="16384" width="9.140625" style="1"/>
  </cols>
  <sheetData>
    <row r="1" spans="1:8" x14ac:dyDescent="0.25">
      <c r="D1" s="59" t="s">
        <v>4</v>
      </c>
      <c r="E1" s="59"/>
      <c r="F1" s="59"/>
      <c r="G1" s="59"/>
    </row>
    <row r="3" spans="1:8" x14ac:dyDescent="0.25">
      <c r="A3" s="71" t="s">
        <v>107</v>
      </c>
      <c r="B3" s="71"/>
      <c r="C3" s="71"/>
      <c r="D3" s="71"/>
      <c r="E3" s="71"/>
      <c r="F3" s="71"/>
      <c r="G3" s="71"/>
    </row>
    <row r="4" spans="1:8" x14ac:dyDescent="0.25">
      <c r="A4" s="71" t="s">
        <v>3</v>
      </c>
      <c r="B4" s="71"/>
      <c r="C4" s="71"/>
      <c r="D4" s="71"/>
      <c r="E4" s="71"/>
      <c r="F4" s="71"/>
      <c r="G4" s="71"/>
    </row>
    <row r="5" spans="1:8" x14ac:dyDescent="0.25">
      <c r="A5" s="2"/>
      <c r="B5" s="2"/>
      <c r="C5" s="2"/>
      <c r="D5" s="2"/>
      <c r="E5" s="2"/>
    </row>
    <row r="7" spans="1:8" x14ac:dyDescent="0.25">
      <c r="C7" s="3" t="s">
        <v>89</v>
      </c>
      <c r="D7" s="3" t="s">
        <v>94</v>
      </c>
      <c r="E7" s="3"/>
      <c r="F7" s="3" t="s">
        <v>94</v>
      </c>
      <c r="G7" s="3" t="s">
        <v>95</v>
      </c>
    </row>
    <row r="8" spans="1:8" ht="144" x14ac:dyDescent="0.25">
      <c r="A8" s="4" t="s">
        <v>0</v>
      </c>
      <c r="B8" s="5" t="s">
        <v>1</v>
      </c>
      <c r="C8" s="5" t="s">
        <v>98</v>
      </c>
      <c r="D8" s="89" t="s">
        <v>93</v>
      </c>
      <c r="E8" s="90"/>
      <c r="F8" s="5" t="s">
        <v>2</v>
      </c>
      <c r="G8" s="5" t="s">
        <v>96</v>
      </c>
    </row>
    <row r="9" spans="1:8" x14ac:dyDescent="0.25">
      <c r="A9" s="6" t="s">
        <v>5</v>
      </c>
      <c r="B9" s="7" t="s">
        <v>6</v>
      </c>
      <c r="C9" s="8">
        <f>1145.09</f>
        <v>1145.0899999999999</v>
      </c>
      <c r="D9" s="91">
        <v>309671</v>
      </c>
      <c r="E9" s="92"/>
      <c r="F9" s="10" t="s">
        <v>6</v>
      </c>
      <c r="G9" s="9">
        <f>C9+D9</f>
        <v>310816.09000000003</v>
      </c>
    </row>
    <row r="10" spans="1:8" x14ac:dyDescent="0.25">
      <c r="A10" s="6" t="s">
        <v>81</v>
      </c>
      <c r="B10" s="10" t="s">
        <v>6</v>
      </c>
      <c r="C10" s="10" t="s">
        <v>6</v>
      </c>
      <c r="D10" s="91">
        <v>1015</v>
      </c>
      <c r="E10" s="92"/>
      <c r="F10" s="10" t="s">
        <v>6</v>
      </c>
      <c r="G10" s="9">
        <f>D10</f>
        <v>1015</v>
      </c>
    </row>
    <row r="11" spans="1:8" x14ac:dyDescent="0.25">
      <c r="A11" s="6" t="s">
        <v>82</v>
      </c>
      <c r="B11" s="11" t="s">
        <v>7</v>
      </c>
      <c r="C11" s="12">
        <f>4839.98</f>
        <v>4839.9799999999996</v>
      </c>
      <c r="D11" s="91">
        <v>3105</v>
      </c>
      <c r="E11" s="92"/>
      <c r="F11" s="10" t="s">
        <v>6</v>
      </c>
      <c r="G11" s="9">
        <f>C11+D11</f>
        <v>7944.98</v>
      </c>
    </row>
    <row r="12" spans="1:8" x14ac:dyDescent="0.25">
      <c r="A12" s="6" t="s">
        <v>90</v>
      </c>
      <c r="B12" s="10" t="s">
        <v>6</v>
      </c>
      <c r="C12" s="10">
        <v>743.77</v>
      </c>
      <c r="D12" s="91">
        <v>976</v>
      </c>
      <c r="E12" s="92"/>
      <c r="F12" s="10"/>
      <c r="G12" s="9">
        <f>D12+C12</f>
        <v>1719.77</v>
      </c>
    </row>
    <row r="13" spans="1:8" x14ac:dyDescent="0.25">
      <c r="A13" s="6" t="s">
        <v>8</v>
      </c>
      <c r="B13" s="10" t="s">
        <v>6</v>
      </c>
      <c r="C13" s="9">
        <v>2774.78</v>
      </c>
      <c r="D13" s="91">
        <v>2760</v>
      </c>
      <c r="E13" s="92"/>
      <c r="F13" s="10" t="s">
        <v>6</v>
      </c>
      <c r="G13" s="9">
        <f>C13+D13</f>
        <v>5534.7800000000007</v>
      </c>
    </row>
    <row r="14" spans="1:8" x14ac:dyDescent="0.25">
      <c r="A14" s="6" t="s">
        <v>45</v>
      </c>
      <c r="B14" s="10" t="s">
        <v>6</v>
      </c>
      <c r="C14" s="9">
        <v>155.24</v>
      </c>
      <c r="D14" s="91">
        <v>1305</v>
      </c>
      <c r="E14" s="92"/>
      <c r="F14" s="10" t="s">
        <v>6</v>
      </c>
      <c r="G14" s="9">
        <f>C14+D14</f>
        <v>1460.24</v>
      </c>
    </row>
    <row r="15" spans="1:8" x14ac:dyDescent="0.25">
      <c r="A15" s="6" t="s">
        <v>9</v>
      </c>
      <c r="B15" s="10" t="s">
        <v>6</v>
      </c>
      <c r="C15" s="10" t="s">
        <v>6</v>
      </c>
      <c r="D15" s="91">
        <v>33415</v>
      </c>
      <c r="E15" s="92"/>
      <c r="F15" s="10" t="s">
        <v>6</v>
      </c>
      <c r="G15" s="9">
        <f>D15</f>
        <v>33415</v>
      </c>
      <c r="H15" s="28"/>
    </row>
    <row r="16" spans="1:8" ht="36" x14ac:dyDescent="0.25">
      <c r="A16" s="14" t="s">
        <v>71</v>
      </c>
      <c r="B16" s="15" t="s">
        <v>11</v>
      </c>
      <c r="C16" s="7" t="s">
        <v>6</v>
      </c>
      <c r="D16" s="91" t="s">
        <v>6</v>
      </c>
      <c r="E16" s="92"/>
      <c r="F16" s="7" t="s">
        <v>6</v>
      </c>
      <c r="G16" s="8" t="str">
        <f>F16</f>
        <v>-</v>
      </c>
    </row>
    <row r="17" spans="1:9" ht="72" x14ac:dyDescent="0.25">
      <c r="A17" s="17" t="s">
        <v>70</v>
      </c>
      <c r="B17" s="18" t="s">
        <v>88</v>
      </c>
      <c r="C17" s="7" t="s">
        <v>6</v>
      </c>
      <c r="D17" s="93" t="s">
        <v>6</v>
      </c>
      <c r="E17" s="94"/>
      <c r="F17" s="7" t="s">
        <v>6</v>
      </c>
      <c r="G17" s="8" t="str">
        <f>F17</f>
        <v>-</v>
      </c>
    </row>
    <row r="18" spans="1:9" x14ac:dyDescent="0.25">
      <c r="A18" s="6" t="s">
        <v>72</v>
      </c>
      <c r="B18" s="19" t="s">
        <v>13</v>
      </c>
      <c r="C18" s="12">
        <v>1428.97</v>
      </c>
      <c r="D18" s="93" t="s">
        <v>6</v>
      </c>
      <c r="E18" s="94"/>
      <c r="F18" s="9"/>
      <c r="G18" s="9">
        <f>C18+F18</f>
        <v>1428.97</v>
      </c>
    </row>
    <row r="19" spans="1:9" s="24" customFormat="1" x14ac:dyDescent="0.25">
      <c r="A19" s="20" t="s">
        <v>84</v>
      </c>
      <c r="B19" s="21"/>
      <c r="C19" s="22"/>
      <c r="D19" s="93" t="s">
        <v>6</v>
      </c>
      <c r="E19" s="94"/>
      <c r="F19" s="10" t="s">
        <v>6</v>
      </c>
      <c r="G19" s="13">
        <f>C19</f>
        <v>0</v>
      </c>
    </row>
    <row r="20" spans="1:9" x14ac:dyDescent="0.25">
      <c r="A20" s="6" t="s">
        <v>73</v>
      </c>
      <c r="B20" s="25" t="s">
        <v>14</v>
      </c>
      <c r="C20" s="10" t="s">
        <v>6</v>
      </c>
      <c r="D20" s="93" t="s">
        <v>6</v>
      </c>
      <c r="E20" s="95"/>
      <c r="G20" s="10" t="s">
        <v>6</v>
      </c>
    </row>
    <row r="21" spans="1:9" x14ac:dyDescent="0.25">
      <c r="A21" s="6" t="s">
        <v>16</v>
      </c>
      <c r="B21" s="25" t="s">
        <v>15</v>
      </c>
      <c r="C21" s="10" t="s">
        <v>6</v>
      </c>
      <c r="D21" s="93" t="s">
        <v>6</v>
      </c>
      <c r="E21" s="95"/>
      <c r="F21" s="10" t="s">
        <v>6</v>
      </c>
      <c r="G21" s="10" t="s">
        <v>6</v>
      </c>
      <c r="I21" s="49"/>
    </row>
    <row r="22" spans="1:9" x14ac:dyDescent="0.25">
      <c r="A22" s="6" t="s">
        <v>16</v>
      </c>
      <c r="B22" s="25" t="s">
        <v>17</v>
      </c>
      <c r="C22" s="10" t="s">
        <v>6</v>
      </c>
      <c r="D22" s="93" t="s">
        <v>6</v>
      </c>
      <c r="E22" s="95"/>
      <c r="F22" s="10" t="s">
        <v>6</v>
      </c>
      <c r="G22" s="10" t="s">
        <v>6</v>
      </c>
    </row>
    <row r="23" spans="1:9" x14ac:dyDescent="0.25">
      <c r="A23" s="6" t="s">
        <v>16</v>
      </c>
      <c r="B23" s="25" t="s">
        <v>18</v>
      </c>
      <c r="C23" s="10" t="s">
        <v>6</v>
      </c>
      <c r="D23" s="93" t="s">
        <v>6</v>
      </c>
      <c r="E23" s="95"/>
      <c r="F23" s="10" t="s">
        <v>6</v>
      </c>
      <c r="G23" s="10" t="s">
        <v>6</v>
      </c>
    </row>
    <row r="24" spans="1:9" x14ac:dyDescent="0.25">
      <c r="A24" s="6" t="s">
        <v>74</v>
      </c>
      <c r="B24" s="25" t="s">
        <v>20</v>
      </c>
      <c r="C24" s="12">
        <v>2548.7399999999998</v>
      </c>
      <c r="D24" s="93" t="s">
        <v>6</v>
      </c>
      <c r="E24" s="95"/>
      <c r="F24" s="10" t="s">
        <v>6</v>
      </c>
      <c r="G24" s="9">
        <f>C24</f>
        <v>2548.7399999999998</v>
      </c>
    </row>
    <row r="25" spans="1:9" x14ac:dyDescent="0.25">
      <c r="A25" s="6" t="s">
        <v>69</v>
      </c>
      <c r="B25" s="19" t="s">
        <v>21</v>
      </c>
      <c r="C25" s="48" t="s">
        <v>6</v>
      </c>
      <c r="D25" s="93" t="s">
        <v>6</v>
      </c>
      <c r="E25" s="95"/>
      <c r="F25" s="10" t="s">
        <v>6</v>
      </c>
      <c r="G25" s="27"/>
    </row>
    <row r="26" spans="1:9" x14ac:dyDescent="0.25">
      <c r="A26" s="6" t="s">
        <v>100</v>
      </c>
      <c r="B26" s="19" t="s">
        <v>20</v>
      </c>
      <c r="C26" s="48" t="s">
        <v>6</v>
      </c>
      <c r="D26" s="93" t="s">
        <v>6</v>
      </c>
      <c r="E26" s="95"/>
      <c r="F26" s="27"/>
      <c r="G26" s="27">
        <f>F26</f>
        <v>0</v>
      </c>
    </row>
    <row r="27" spans="1:9" x14ac:dyDescent="0.25">
      <c r="A27" s="6" t="s">
        <v>101</v>
      </c>
      <c r="B27" s="19" t="s">
        <v>20</v>
      </c>
      <c r="C27" s="48" t="s">
        <v>6</v>
      </c>
      <c r="D27" s="93" t="s">
        <v>6</v>
      </c>
      <c r="E27" s="95"/>
      <c r="F27" s="10" t="s">
        <v>6</v>
      </c>
      <c r="G27" s="27"/>
    </row>
    <row r="28" spans="1:9" x14ac:dyDescent="0.25">
      <c r="A28" s="6" t="s">
        <v>22</v>
      </c>
      <c r="B28" s="10" t="s">
        <v>6</v>
      </c>
      <c r="C28" s="9">
        <v>9754.8799999999992</v>
      </c>
      <c r="D28" s="93" t="s">
        <v>6</v>
      </c>
      <c r="E28" s="95"/>
      <c r="F28" s="10" t="s">
        <v>6</v>
      </c>
      <c r="G28" s="12">
        <f>C28</f>
        <v>9754.8799999999992</v>
      </c>
    </row>
    <row r="29" spans="1:9" x14ac:dyDescent="0.25">
      <c r="A29" s="6" t="s">
        <v>23</v>
      </c>
      <c r="B29" s="10" t="s">
        <v>6</v>
      </c>
      <c r="C29" s="9">
        <v>195.46</v>
      </c>
      <c r="D29" s="93" t="s">
        <v>6</v>
      </c>
      <c r="E29" s="95"/>
      <c r="F29" s="10" t="s">
        <v>6</v>
      </c>
      <c r="G29" s="27">
        <f>C29</f>
        <v>195.46</v>
      </c>
    </row>
    <row r="30" spans="1:9" x14ac:dyDescent="0.25">
      <c r="A30" s="6" t="s">
        <v>92</v>
      </c>
      <c r="B30" s="10" t="s">
        <v>6</v>
      </c>
      <c r="C30" s="10">
        <v>0.33</v>
      </c>
      <c r="D30" s="93" t="s">
        <v>6</v>
      </c>
      <c r="E30" s="95"/>
      <c r="F30" s="10" t="s">
        <v>6</v>
      </c>
      <c r="G30" s="12">
        <f>C30</f>
        <v>0.33</v>
      </c>
    </row>
    <row r="31" spans="1:9" x14ac:dyDescent="0.25">
      <c r="A31" s="6" t="s">
        <v>102</v>
      </c>
      <c r="B31" s="10"/>
      <c r="C31" s="9">
        <v>110.3</v>
      </c>
      <c r="D31" s="55"/>
      <c r="E31" s="56"/>
      <c r="F31" s="10"/>
      <c r="G31" s="12">
        <f>C31</f>
        <v>110.3</v>
      </c>
    </row>
    <row r="32" spans="1:9" x14ac:dyDescent="0.25">
      <c r="A32" s="6" t="s">
        <v>99</v>
      </c>
      <c r="B32" s="10"/>
      <c r="C32" s="10"/>
      <c r="D32" s="91"/>
      <c r="E32" s="92"/>
      <c r="F32" s="9">
        <v>60601.85</v>
      </c>
      <c r="G32" s="12">
        <f>F32</f>
        <v>60601.85</v>
      </c>
    </row>
    <row r="33" spans="1:10" x14ac:dyDescent="0.25">
      <c r="A33" s="29" t="s">
        <v>24</v>
      </c>
      <c r="B33" s="29"/>
      <c r="C33" s="30">
        <f>C9+C11+C13+C14+C18+C19+C24+C28+C29+C30+C31+C12</f>
        <v>23697.54</v>
      </c>
      <c r="D33" s="96">
        <f>D9+D10+D11+D13+D14+D15+D12+D32</f>
        <v>352247</v>
      </c>
      <c r="E33" s="70"/>
      <c r="F33" s="30">
        <f>F32</f>
        <v>60601.85</v>
      </c>
      <c r="G33" s="30">
        <f>SUM(G9:G32)</f>
        <v>436546.39</v>
      </c>
    </row>
    <row r="34" spans="1:10" x14ac:dyDescent="0.25">
      <c r="A34" s="32" t="s">
        <v>25</v>
      </c>
    </row>
    <row r="35" spans="1:10" ht="126" x14ac:dyDescent="0.25">
      <c r="A35" s="4" t="s">
        <v>26</v>
      </c>
      <c r="B35" s="4" t="s">
        <v>1</v>
      </c>
      <c r="C35" s="5" t="s">
        <v>98</v>
      </c>
      <c r="D35" s="79" t="s">
        <v>93</v>
      </c>
      <c r="E35" s="80"/>
      <c r="F35" s="5" t="s">
        <v>106</v>
      </c>
      <c r="G35" s="5" t="s">
        <v>97</v>
      </c>
    </row>
    <row r="36" spans="1:10" x14ac:dyDescent="0.25">
      <c r="A36" s="29" t="s">
        <v>27</v>
      </c>
      <c r="B36" s="29"/>
      <c r="C36" s="30">
        <f>C37</f>
        <v>0</v>
      </c>
      <c r="D36" s="62">
        <f>D37</f>
        <v>283024.09000000003</v>
      </c>
      <c r="E36" s="63"/>
      <c r="F36" s="30">
        <f>F37</f>
        <v>60601.85</v>
      </c>
      <c r="G36" s="30">
        <f>G37</f>
        <v>283024.09000000003</v>
      </c>
    </row>
    <row r="37" spans="1:10" s="24" customFormat="1" x14ac:dyDescent="0.25">
      <c r="A37" s="20" t="s">
        <v>28</v>
      </c>
      <c r="B37" s="34" t="s">
        <v>15</v>
      </c>
      <c r="C37" s="22"/>
      <c r="D37" s="66">
        <v>283024.09000000003</v>
      </c>
      <c r="E37" s="67"/>
      <c r="F37" s="13">
        <v>60601.85</v>
      </c>
      <c r="G37" s="22">
        <f>D37</f>
        <v>283024.09000000003</v>
      </c>
    </row>
    <row r="38" spans="1:10" ht="18" customHeight="1" x14ac:dyDescent="0.25">
      <c r="A38" s="29" t="s">
        <v>29</v>
      </c>
      <c r="B38" s="35" t="s">
        <v>30</v>
      </c>
      <c r="C38" s="31">
        <f>C42</f>
        <v>0</v>
      </c>
      <c r="D38" s="62">
        <f>D41+D42+D39+D40</f>
        <v>34686.9</v>
      </c>
      <c r="E38" s="63"/>
      <c r="F38" s="31">
        <v>0</v>
      </c>
      <c r="G38" s="30">
        <f>G39+G40+G42+G41</f>
        <v>34686.9</v>
      </c>
    </row>
    <row r="39" spans="1:10" s="24" customFormat="1" x14ac:dyDescent="0.25">
      <c r="A39" s="20" t="s">
        <v>31</v>
      </c>
      <c r="B39" s="34" t="s">
        <v>32</v>
      </c>
      <c r="C39" s="23" t="s">
        <v>6</v>
      </c>
      <c r="D39" s="66">
        <v>4200</v>
      </c>
      <c r="E39" s="67"/>
      <c r="F39" s="23" t="s">
        <v>6</v>
      </c>
      <c r="G39" s="13">
        <f>D39</f>
        <v>4200</v>
      </c>
    </row>
    <row r="40" spans="1:10" s="24" customFormat="1" x14ac:dyDescent="0.25">
      <c r="A40" s="20" t="s">
        <v>33</v>
      </c>
      <c r="B40" s="34" t="s">
        <v>34</v>
      </c>
      <c r="C40" s="23"/>
      <c r="D40" s="66">
        <v>8490.7199999999993</v>
      </c>
      <c r="E40" s="67"/>
      <c r="F40" s="23" t="s">
        <v>6</v>
      </c>
      <c r="G40" s="13">
        <f>C40+D40</f>
        <v>8490.7199999999993</v>
      </c>
    </row>
    <row r="41" spans="1:10" s="24" customFormat="1" x14ac:dyDescent="0.25">
      <c r="A41" s="20" t="s">
        <v>35</v>
      </c>
      <c r="B41" s="34" t="s">
        <v>12</v>
      </c>
      <c r="C41" s="23" t="s">
        <v>6</v>
      </c>
      <c r="D41" s="66">
        <v>8864</v>
      </c>
      <c r="E41" s="67"/>
      <c r="F41" s="23" t="s">
        <v>6</v>
      </c>
      <c r="G41" s="13">
        <f>D41</f>
        <v>8864</v>
      </c>
      <c r="I41" s="50"/>
    </row>
    <row r="42" spans="1:10" s="24" customFormat="1" ht="32.25" customHeight="1" x14ac:dyDescent="0.25">
      <c r="A42" s="20" t="s">
        <v>75</v>
      </c>
      <c r="B42" s="34" t="s">
        <v>12</v>
      </c>
      <c r="C42" s="13"/>
      <c r="D42" s="66">
        <v>13132.18</v>
      </c>
      <c r="E42" s="67"/>
      <c r="F42" s="23" t="s">
        <v>6</v>
      </c>
      <c r="G42" s="13">
        <f>C42+D42</f>
        <v>13132.18</v>
      </c>
      <c r="H42" s="51"/>
    </row>
    <row r="43" spans="1:10" s="24" customFormat="1" ht="36" x14ac:dyDescent="0.25">
      <c r="A43" s="36" t="s">
        <v>10</v>
      </c>
      <c r="B43" s="37" t="s">
        <v>11</v>
      </c>
      <c r="C43" s="38"/>
      <c r="D43" s="68" t="s">
        <v>6</v>
      </c>
      <c r="E43" s="81"/>
      <c r="F43" s="23" t="s">
        <v>6</v>
      </c>
      <c r="G43" s="16" t="str">
        <f>F43</f>
        <v>-</v>
      </c>
    </row>
    <row r="44" spans="1:10" x14ac:dyDescent="0.25">
      <c r="A44" s="29" t="s">
        <v>36</v>
      </c>
      <c r="B44" s="35" t="s">
        <v>37</v>
      </c>
      <c r="C44" s="33">
        <v>0</v>
      </c>
      <c r="D44" s="62">
        <f>D45+D46+D47+D48</f>
        <v>69354.568744000004</v>
      </c>
      <c r="E44" s="63"/>
      <c r="F44" s="30">
        <v>0</v>
      </c>
      <c r="G44" s="30">
        <f>D44</f>
        <v>69354.568744000004</v>
      </c>
    </row>
    <row r="45" spans="1:10" s="24" customFormat="1" x14ac:dyDescent="0.25">
      <c r="A45" s="20" t="s">
        <v>41</v>
      </c>
      <c r="B45" s="34" t="s">
        <v>17</v>
      </c>
      <c r="C45" s="23" t="s">
        <v>6</v>
      </c>
      <c r="D45" s="77">
        <f>(D37+D42+D39)*11.42%</f>
        <v>34300.686033999998</v>
      </c>
      <c r="E45" s="78"/>
      <c r="F45" s="23" t="s">
        <v>6</v>
      </c>
      <c r="G45" s="13">
        <f>D45</f>
        <v>34300.686033999998</v>
      </c>
    </row>
    <row r="46" spans="1:10" s="24" customFormat="1" x14ac:dyDescent="0.25">
      <c r="A46" s="20" t="s">
        <v>40</v>
      </c>
      <c r="B46" s="34" t="s">
        <v>43</v>
      </c>
      <c r="C46" s="23" t="s">
        <v>6</v>
      </c>
      <c r="D46" s="77">
        <f>(D37+D41)*4.3%</f>
        <v>12551.18787</v>
      </c>
      <c r="E46" s="78"/>
      <c r="F46" s="23" t="s">
        <v>6</v>
      </c>
      <c r="G46" s="13">
        <f>D46</f>
        <v>12551.18787</v>
      </c>
      <c r="J46" s="51"/>
    </row>
    <row r="47" spans="1:10" s="24" customFormat="1" ht="21.75" customHeight="1" x14ac:dyDescent="0.25">
      <c r="A47" s="20" t="s">
        <v>39</v>
      </c>
      <c r="B47" s="34" t="s">
        <v>18</v>
      </c>
      <c r="C47" s="23" t="s">
        <v>6</v>
      </c>
      <c r="D47" s="77">
        <f>(D37+D39+D41)*4.8%</f>
        <v>14212.228320000002</v>
      </c>
      <c r="E47" s="78"/>
      <c r="F47" s="23" t="s">
        <v>6</v>
      </c>
      <c r="G47" s="13">
        <f>D47</f>
        <v>14212.228320000002</v>
      </c>
    </row>
    <row r="48" spans="1:10" s="24" customFormat="1" x14ac:dyDescent="0.25">
      <c r="A48" s="20" t="s">
        <v>38</v>
      </c>
      <c r="B48" s="34" t="s">
        <v>19</v>
      </c>
      <c r="C48" s="23" t="s">
        <v>6</v>
      </c>
      <c r="D48" s="77">
        <f>(D37+D39+D41)*2.8%</f>
        <v>8290.4665199999999</v>
      </c>
      <c r="E48" s="78"/>
      <c r="F48" s="26"/>
      <c r="G48" s="13">
        <f>D48</f>
        <v>8290.4665199999999</v>
      </c>
    </row>
    <row r="49" spans="1:11" x14ac:dyDescent="0.25">
      <c r="A49" s="29" t="s">
        <v>42</v>
      </c>
      <c r="B49" s="29"/>
      <c r="C49" s="30">
        <f>C50+C51+C52+C53</f>
        <v>10060.969999999998</v>
      </c>
      <c r="D49" s="74">
        <v>0</v>
      </c>
      <c r="E49" s="75"/>
      <c r="F49" s="30">
        <v>0</v>
      </c>
      <c r="G49" s="30">
        <f>C49</f>
        <v>10060.969999999998</v>
      </c>
    </row>
    <row r="50" spans="1:11" s="24" customFormat="1" x14ac:dyDescent="0.25">
      <c r="A50" s="20" t="s">
        <v>22</v>
      </c>
      <c r="B50" s="20"/>
      <c r="C50" s="13">
        <v>9754.8799999999992</v>
      </c>
      <c r="D50" s="72" t="s">
        <v>6</v>
      </c>
      <c r="E50" s="73"/>
      <c r="F50" s="23" t="s">
        <v>6</v>
      </c>
      <c r="G50" s="13">
        <f>C50</f>
        <v>9754.8799999999992</v>
      </c>
      <c r="H50" s="51"/>
    </row>
    <row r="51" spans="1:11" s="24" customFormat="1" x14ac:dyDescent="0.25">
      <c r="A51" s="20" t="s">
        <v>23</v>
      </c>
      <c r="B51" s="20"/>
      <c r="C51" s="23">
        <v>195.46</v>
      </c>
      <c r="D51" s="64" t="s">
        <v>6</v>
      </c>
      <c r="E51" s="65"/>
      <c r="F51" s="23" t="s">
        <v>6</v>
      </c>
      <c r="G51" s="26">
        <f>C51</f>
        <v>195.46</v>
      </c>
    </row>
    <row r="52" spans="1:11" s="24" customFormat="1" x14ac:dyDescent="0.25">
      <c r="A52" s="20" t="s">
        <v>92</v>
      </c>
      <c r="B52" s="20"/>
      <c r="C52" s="23">
        <v>0.33</v>
      </c>
      <c r="D52" s="64" t="s">
        <v>6</v>
      </c>
      <c r="E52" s="65"/>
      <c r="F52" s="23" t="s">
        <v>6</v>
      </c>
      <c r="G52" s="23" t="s">
        <v>6</v>
      </c>
      <c r="I52" s="50"/>
    </row>
    <row r="53" spans="1:11" s="24" customFormat="1" x14ac:dyDescent="0.25">
      <c r="A53" s="20" t="s">
        <v>102</v>
      </c>
      <c r="B53" s="20"/>
      <c r="C53" s="26">
        <v>110.3</v>
      </c>
      <c r="D53" s="57"/>
      <c r="E53" s="58"/>
      <c r="F53" s="23"/>
      <c r="G53" s="23"/>
      <c r="I53" s="50"/>
    </row>
    <row r="54" spans="1:11" x14ac:dyDescent="0.25">
      <c r="A54" s="29" t="s">
        <v>44</v>
      </c>
      <c r="B54" s="29"/>
      <c r="C54" s="30">
        <f>C55+C56</f>
        <v>2930.0200000000004</v>
      </c>
      <c r="D54" s="62">
        <f>D55+D56</f>
        <v>4065</v>
      </c>
      <c r="E54" s="63"/>
      <c r="F54" s="33">
        <v>0</v>
      </c>
      <c r="G54" s="30">
        <f>G55+G56</f>
        <v>6995.02</v>
      </c>
      <c r="I54" s="49"/>
    </row>
    <row r="55" spans="1:11" s="46" customFormat="1" x14ac:dyDescent="0.25">
      <c r="A55" s="43" t="s">
        <v>8</v>
      </c>
      <c r="B55" s="43"/>
      <c r="C55" s="44">
        <v>2774.78</v>
      </c>
      <c r="D55" s="66">
        <v>2760</v>
      </c>
      <c r="E55" s="67"/>
      <c r="F55" s="45" t="s">
        <v>6</v>
      </c>
      <c r="G55" s="44">
        <f>C55+D55</f>
        <v>5534.7800000000007</v>
      </c>
      <c r="H55" s="53"/>
    </row>
    <row r="56" spans="1:11" s="46" customFormat="1" x14ac:dyDescent="0.25">
      <c r="A56" s="43" t="s">
        <v>45</v>
      </c>
      <c r="B56" s="43"/>
      <c r="C56" s="44">
        <v>155.24</v>
      </c>
      <c r="D56" s="66">
        <v>1305</v>
      </c>
      <c r="E56" s="67"/>
      <c r="F56" s="45" t="s">
        <v>6</v>
      </c>
      <c r="G56" s="44">
        <f>C56+D56</f>
        <v>1460.24</v>
      </c>
      <c r="H56" s="53"/>
      <c r="K56" s="53"/>
    </row>
    <row r="57" spans="1:11" x14ac:dyDescent="0.25">
      <c r="A57" s="29" t="s">
        <v>83</v>
      </c>
      <c r="B57" s="29"/>
      <c r="C57" s="30">
        <v>0</v>
      </c>
      <c r="D57" s="62"/>
      <c r="E57" s="63"/>
      <c r="F57" s="33">
        <f>F58</f>
        <v>0</v>
      </c>
      <c r="G57" s="30">
        <f>F57</f>
        <v>0</v>
      </c>
    </row>
    <row r="58" spans="1:11" s="24" customFormat="1" x14ac:dyDescent="0.25">
      <c r="A58" s="39" t="s">
        <v>103</v>
      </c>
      <c r="B58" s="21" t="s">
        <v>20</v>
      </c>
      <c r="C58" s="23" t="s">
        <v>6</v>
      </c>
      <c r="D58" s="64" t="s">
        <v>6</v>
      </c>
      <c r="E58" s="65"/>
      <c r="F58" s="26"/>
      <c r="G58" s="26">
        <f>F58</f>
        <v>0</v>
      </c>
    </row>
    <row r="59" spans="1:11" s="24" customFormat="1" x14ac:dyDescent="0.25">
      <c r="A59" s="39" t="s">
        <v>104</v>
      </c>
      <c r="B59" s="21" t="s">
        <v>20</v>
      </c>
      <c r="C59" s="23" t="s">
        <v>6</v>
      </c>
      <c r="D59" s="64" t="s">
        <v>6</v>
      </c>
      <c r="E59" s="65"/>
      <c r="F59" s="23" t="s">
        <v>6</v>
      </c>
      <c r="G59" s="26" t="str">
        <f>F59</f>
        <v>-</v>
      </c>
    </row>
    <row r="60" spans="1:11" s="24" customFormat="1" x14ac:dyDescent="0.25">
      <c r="A60" s="20" t="s">
        <v>58</v>
      </c>
      <c r="B60" s="34" t="s">
        <v>21</v>
      </c>
      <c r="C60" s="23" t="s">
        <v>6</v>
      </c>
      <c r="D60" s="64" t="s">
        <v>6</v>
      </c>
      <c r="E60" s="65"/>
      <c r="F60" s="23" t="s">
        <v>6</v>
      </c>
      <c r="G60" s="13" t="str">
        <f>F60</f>
        <v>-</v>
      </c>
    </row>
    <row r="61" spans="1:11" x14ac:dyDescent="0.25">
      <c r="A61" s="29" t="s">
        <v>85</v>
      </c>
      <c r="B61" s="29"/>
      <c r="C61" s="30">
        <f>C62</f>
        <v>0</v>
      </c>
      <c r="D61" s="84" t="s">
        <v>6</v>
      </c>
      <c r="E61" s="85"/>
      <c r="F61" s="31">
        <v>0</v>
      </c>
      <c r="G61" s="31">
        <f>C61</f>
        <v>0</v>
      </c>
    </row>
    <row r="62" spans="1:11" s="24" customFormat="1" x14ac:dyDescent="0.25">
      <c r="A62" s="20" t="s">
        <v>84</v>
      </c>
      <c r="B62" s="34"/>
      <c r="C62" s="26"/>
      <c r="D62" s="86" t="s">
        <v>6</v>
      </c>
      <c r="E62" s="87"/>
      <c r="F62" s="23" t="s">
        <v>6</v>
      </c>
      <c r="G62" s="13">
        <f>C62</f>
        <v>0</v>
      </c>
    </row>
    <row r="63" spans="1:11" ht="21.75" customHeight="1" x14ac:dyDescent="0.25">
      <c r="A63" s="29" t="s">
        <v>46</v>
      </c>
      <c r="B63" s="40" t="s">
        <v>60</v>
      </c>
      <c r="C63" s="30">
        <f>C64+C67+C72+C73+C75+C74</f>
        <v>10706.55</v>
      </c>
      <c r="D63" s="62">
        <f>D64+D65+D66+D68+D71+D72+D74+D75+D76</f>
        <v>21718.29</v>
      </c>
      <c r="E63" s="63"/>
      <c r="F63" s="30">
        <f>F67</f>
        <v>0</v>
      </c>
      <c r="G63" s="30">
        <f>G64+G65+G66+G67+G68+G71+G72+G73+G74+G75+G76</f>
        <v>32424.839999999997</v>
      </c>
    </row>
    <row r="64" spans="1:11" s="24" customFormat="1" x14ac:dyDescent="0.25">
      <c r="A64" s="20" t="s">
        <v>47</v>
      </c>
      <c r="B64" s="42" t="s">
        <v>7</v>
      </c>
      <c r="C64" s="22">
        <v>4839.9799999999996</v>
      </c>
      <c r="D64" s="66">
        <v>3105</v>
      </c>
      <c r="E64" s="67"/>
      <c r="F64" s="38" t="s">
        <v>6</v>
      </c>
      <c r="G64" s="22">
        <f>C64+D64</f>
        <v>7944.98</v>
      </c>
      <c r="H64" s="51"/>
    </row>
    <row r="65" spans="1:8" s="24" customFormat="1" x14ac:dyDescent="0.25">
      <c r="A65" s="20" t="s">
        <v>48</v>
      </c>
      <c r="B65" s="34" t="s">
        <v>61</v>
      </c>
      <c r="C65" s="23" t="s">
        <v>6</v>
      </c>
      <c r="D65" s="66">
        <v>660</v>
      </c>
      <c r="E65" s="67"/>
      <c r="F65" s="23" t="s">
        <v>6</v>
      </c>
      <c r="G65" s="13">
        <f>D65</f>
        <v>660</v>
      </c>
    </row>
    <row r="66" spans="1:8" s="24" customFormat="1" x14ac:dyDescent="0.25">
      <c r="A66" s="20" t="s">
        <v>105</v>
      </c>
      <c r="B66" s="34" t="s">
        <v>34</v>
      </c>
      <c r="C66" s="23" t="s">
        <v>6</v>
      </c>
      <c r="D66" s="66">
        <v>3600</v>
      </c>
      <c r="E66" s="67"/>
      <c r="F66" s="23" t="s">
        <v>6</v>
      </c>
      <c r="G66" s="13">
        <f>D66</f>
        <v>3600</v>
      </c>
    </row>
    <row r="67" spans="1:8" s="24" customFormat="1" x14ac:dyDescent="0.25">
      <c r="A67" s="20" t="s">
        <v>49</v>
      </c>
      <c r="B67" s="34" t="s">
        <v>13</v>
      </c>
      <c r="C67" s="22">
        <v>1428.97</v>
      </c>
      <c r="D67" s="64" t="s">
        <v>6</v>
      </c>
      <c r="E67" s="65"/>
      <c r="F67" s="13"/>
      <c r="G67" s="22">
        <f>C67+F67</f>
        <v>1428.97</v>
      </c>
    </row>
    <row r="68" spans="1:8" s="24" customFormat="1" x14ac:dyDescent="0.25">
      <c r="A68" s="20" t="s">
        <v>50</v>
      </c>
      <c r="B68" s="34" t="s">
        <v>21</v>
      </c>
      <c r="C68" s="23" t="s">
        <v>6</v>
      </c>
      <c r="D68" s="66">
        <v>1015</v>
      </c>
      <c r="E68" s="67"/>
      <c r="F68" s="23" t="s">
        <v>6</v>
      </c>
      <c r="G68" s="22">
        <f>D68</f>
        <v>1015</v>
      </c>
    </row>
    <row r="69" spans="1:8" s="24" customFormat="1" x14ac:dyDescent="0.25">
      <c r="A69" s="20" t="s">
        <v>77</v>
      </c>
      <c r="B69" s="41" t="s">
        <v>76</v>
      </c>
      <c r="C69" s="23" t="s">
        <v>6</v>
      </c>
      <c r="D69" s="68" t="s">
        <v>6</v>
      </c>
      <c r="E69" s="69"/>
      <c r="F69" s="23" t="s">
        <v>6</v>
      </c>
      <c r="G69" s="22">
        <v>0</v>
      </c>
    </row>
    <row r="70" spans="1:8" s="24" customFormat="1" x14ac:dyDescent="0.25">
      <c r="A70" s="20" t="s">
        <v>79</v>
      </c>
      <c r="B70" s="34" t="s">
        <v>80</v>
      </c>
      <c r="C70" s="23" t="s">
        <v>6</v>
      </c>
      <c r="D70" s="68" t="s">
        <v>6</v>
      </c>
      <c r="E70" s="69"/>
      <c r="F70" s="23" t="s">
        <v>6</v>
      </c>
      <c r="G70" s="23" t="s">
        <v>6</v>
      </c>
    </row>
    <row r="71" spans="1:8" s="24" customFormat="1" ht="19.5" customHeight="1" x14ac:dyDescent="0.25">
      <c r="A71" s="20" t="s">
        <v>51</v>
      </c>
      <c r="B71" s="34" t="s">
        <v>14</v>
      </c>
      <c r="C71" s="23" t="s">
        <v>6</v>
      </c>
      <c r="D71" s="66">
        <v>3866</v>
      </c>
      <c r="E71" s="67"/>
      <c r="F71" s="23" t="s">
        <v>6</v>
      </c>
      <c r="G71" s="22">
        <f>D71</f>
        <v>3866</v>
      </c>
    </row>
    <row r="72" spans="1:8" s="24" customFormat="1" ht="16.5" customHeight="1" x14ac:dyDescent="0.25">
      <c r="A72" s="20" t="s">
        <v>52</v>
      </c>
      <c r="B72" s="34" t="s">
        <v>20</v>
      </c>
      <c r="C72" s="26"/>
      <c r="D72" s="66">
        <v>5000</v>
      </c>
      <c r="E72" s="67"/>
      <c r="F72" s="23" t="s">
        <v>6</v>
      </c>
      <c r="G72" s="22">
        <f>C72+D72</f>
        <v>5000</v>
      </c>
    </row>
    <row r="73" spans="1:8" s="24" customFormat="1" ht="16.5" customHeight="1" x14ac:dyDescent="0.25">
      <c r="A73" s="20" t="s">
        <v>53</v>
      </c>
      <c r="B73" s="34" t="s">
        <v>20</v>
      </c>
      <c r="C73" s="22">
        <v>2548.7399999999998</v>
      </c>
      <c r="D73" s="68" t="s">
        <v>6</v>
      </c>
      <c r="E73" s="69"/>
      <c r="F73" s="38" t="s">
        <v>6</v>
      </c>
      <c r="G73" s="22">
        <f>C73</f>
        <v>2548.7399999999998</v>
      </c>
      <c r="H73" s="51"/>
    </row>
    <row r="74" spans="1:8" s="24" customFormat="1" ht="16.5" customHeight="1" x14ac:dyDescent="0.25">
      <c r="A74" s="20" t="s">
        <v>91</v>
      </c>
      <c r="B74" s="54" t="s">
        <v>21</v>
      </c>
      <c r="C74" s="23">
        <v>743.77</v>
      </c>
      <c r="D74" s="77">
        <v>976</v>
      </c>
      <c r="E74" s="88"/>
      <c r="F74" s="38" t="s">
        <v>6</v>
      </c>
      <c r="G74" s="22">
        <f>C74+D74</f>
        <v>1719.77</v>
      </c>
    </row>
    <row r="75" spans="1:8" s="24" customFormat="1" x14ac:dyDescent="0.25">
      <c r="A75" s="39" t="s">
        <v>54</v>
      </c>
      <c r="B75" s="34" t="s">
        <v>87</v>
      </c>
      <c r="C75" s="13">
        <v>1145.0899999999999</v>
      </c>
      <c r="D75" s="66">
        <v>3396.29</v>
      </c>
      <c r="E75" s="67"/>
      <c r="F75" s="23" t="s">
        <v>6</v>
      </c>
      <c r="G75" s="22">
        <f>C75+D75</f>
        <v>4541.38</v>
      </c>
      <c r="H75" s="51"/>
    </row>
    <row r="76" spans="1:8" s="24" customFormat="1" x14ac:dyDescent="0.25">
      <c r="A76" s="20" t="s">
        <v>55</v>
      </c>
      <c r="B76" s="34" t="s">
        <v>62</v>
      </c>
      <c r="C76" s="23" t="s">
        <v>6</v>
      </c>
      <c r="D76" s="82">
        <v>100</v>
      </c>
      <c r="E76" s="83"/>
      <c r="F76" s="23" t="s">
        <v>6</v>
      </c>
      <c r="G76" s="22">
        <f>D76</f>
        <v>100</v>
      </c>
    </row>
    <row r="77" spans="1:8" s="24" customFormat="1" x14ac:dyDescent="0.25">
      <c r="A77" s="20" t="s">
        <v>56</v>
      </c>
      <c r="B77" s="34" t="s">
        <v>63</v>
      </c>
      <c r="C77" s="23" t="s">
        <v>6</v>
      </c>
      <c r="D77" s="68" t="s">
        <v>6</v>
      </c>
      <c r="E77" s="70"/>
      <c r="F77" s="23" t="s">
        <v>6</v>
      </c>
      <c r="G77" s="23" t="s">
        <v>6</v>
      </c>
    </row>
    <row r="78" spans="1:8" s="24" customFormat="1" x14ac:dyDescent="0.25">
      <c r="A78" s="20" t="s">
        <v>57</v>
      </c>
      <c r="B78" s="34" t="s">
        <v>64</v>
      </c>
      <c r="C78" s="23" t="s">
        <v>6</v>
      </c>
      <c r="D78" s="68" t="s">
        <v>6</v>
      </c>
      <c r="E78" s="70"/>
      <c r="F78" s="23" t="s">
        <v>6</v>
      </c>
      <c r="G78" s="23" t="s">
        <v>6</v>
      </c>
    </row>
    <row r="79" spans="1:8" x14ac:dyDescent="0.25">
      <c r="A79" s="29" t="s">
        <v>59</v>
      </c>
      <c r="B79" s="29"/>
      <c r="C79" s="30">
        <f>C36+C38+C49+C54+C63+C57+C61</f>
        <v>23697.539999999997</v>
      </c>
      <c r="D79" s="62">
        <f>D36+D38+D44+D54+D63</f>
        <v>412848.84874400002</v>
      </c>
      <c r="E79" s="63"/>
      <c r="F79" s="30">
        <f>F36+F38+F44+F49+F63+F57+F61</f>
        <v>60601.85</v>
      </c>
      <c r="G79" s="30">
        <f>G36+G38+G44+G49+G54+G57+G61+G63</f>
        <v>436546.388744</v>
      </c>
      <c r="H79" s="28"/>
    </row>
    <row r="80" spans="1:8" x14ac:dyDescent="0.25">
      <c r="A80" s="6"/>
      <c r="B80" s="6"/>
      <c r="C80" s="6"/>
      <c r="D80" s="60"/>
      <c r="E80" s="61"/>
      <c r="F80" s="6"/>
      <c r="G80" s="12"/>
    </row>
    <row r="81" spans="1:7" x14ac:dyDescent="0.25">
      <c r="D81" s="52"/>
      <c r="E81" s="52"/>
      <c r="F81" s="28"/>
      <c r="G81" s="28"/>
    </row>
    <row r="82" spans="1:7" x14ac:dyDescent="0.25">
      <c r="D82" s="28"/>
      <c r="F82" s="28"/>
      <c r="G82" s="28"/>
    </row>
    <row r="83" spans="1:7" x14ac:dyDescent="0.25">
      <c r="A83" s="1" t="s">
        <v>78</v>
      </c>
      <c r="B83" s="47"/>
      <c r="C83" s="76"/>
      <c r="D83" s="76"/>
      <c r="E83" s="76"/>
      <c r="F83" s="76" t="s">
        <v>66</v>
      </c>
      <c r="G83" s="76"/>
    </row>
    <row r="84" spans="1:7" x14ac:dyDescent="0.25">
      <c r="G84" s="28"/>
    </row>
    <row r="85" spans="1:7" x14ac:dyDescent="0.25">
      <c r="A85" s="1" t="s">
        <v>65</v>
      </c>
      <c r="C85" s="59"/>
      <c r="D85" s="59"/>
      <c r="E85" s="59"/>
      <c r="F85" s="59" t="s">
        <v>67</v>
      </c>
      <c r="G85" s="59"/>
    </row>
    <row r="86" spans="1:7" x14ac:dyDescent="0.25">
      <c r="A86" s="1" t="s">
        <v>86</v>
      </c>
      <c r="C86" s="59"/>
      <c r="D86" s="59"/>
      <c r="E86" s="59"/>
      <c r="F86" s="59" t="s">
        <v>68</v>
      </c>
      <c r="G86" s="59"/>
    </row>
  </sheetData>
  <mergeCells count="79">
    <mergeCell ref="D33:E33"/>
    <mergeCell ref="D28:E28"/>
    <mergeCell ref="D29:E29"/>
    <mergeCell ref="D30:E30"/>
    <mergeCell ref="D32:E32"/>
    <mergeCell ref="D27:E27"/>
    <mergeCell ref="D24:E24"/>
    <mergeCell ref="D25:E25"/>
    <mergeCell ref="D26:E26"/>
    <mergeCell ref="D19:E19"/>
    <mergeCell ref="D20:E20"/>
    <mergeCell ref="D21:E21"/>
    <mergeCell ref="D22:E22"/>
    <mergeCell ref="D23:E23"/>
    <mergeCell ref="D14:E14"/>
    <mergeCell ref="D15:E15"/>
    <mergeCell ref="D16:E16"/>
    <mergeCell ref="D17:E17"/>
    <mergeCell ref="D18:E18"/>
    <mergeCell ref="D8:E8"/>
    <mergeCell ref="D9:E9"/>
    <mergeCell ref="D10:E10"/>
    <mergeCell ref="D11:E11"/>
    <mergeCell ref="D13:E13"/>
    <mergeCell ref="D12:E12"/>
    <mergeCell ref="D75:E75"/>
    <mergeCell ref="D76:E76"/>
    <mergeCell ref="D61:E61"/>
    <mergeCell ref="D62:E62"/>
    <mergeCell ref="D74:E74"/>
    <mergeCell ref="D73:E73"/>
    <mergeCell ref="D1:G1"/>
    <mergeCell ref="C83:E83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52:E52"/>
    <mergeCell ref="C86:E86"/>
    <mergeCell ref="A3:G3"/>
    <mergeCell ref="A4:G4"/>
    <mergeCell ref="D50:E50"/>
    <mergeCell ref="D49:E49"/>
    <mergeCell ref="D51:E51"/>
    <mergeCell ref="D54:E54"/>
    <mergeCell ref="D55:E55"/>
    <mergeCell ref="D56:E56"/>
    <mergeCell ref="D78:E78"/>
    <mergeCell ref="D79:E79"/>
    <mergeCell ref="D59:E59"/>
    <mergeCell ref="D71:E71"/>
    <mergeCell ref="F83:G83"/>
    <mergeCell ref="D72:E72"/>
    <mergeCell ref="D48:E48"/>
    <mergeCell ref="F85:G85"/>
    <mergeCell ref="F86:G86"/>
    <mergeCell ref="D80:E80"/>
    <mergeCell ref="D57:E57"/>
    <mergeCell ref="D58:E58"/>
    <mergeCell ref="D60:E60"/>
    <mergeCell ref="D63:E63"/>
    <mergeCell ref="D64:E64"/>
    <mergeCell ref="D65:E65"/>
    <mergeCell ref="D66:E66"/>
    <mergeCell ref="D67:E67"/>
    <mergeCell ref="D68:E68"/>
    <mergeCell ref="D69:E69"/>
    <mergeCell ref="D70:E70"/>
    <mergeCell ref="D77:E77"/>
    <mergeCell ref="C85:E85"/>
  </mergeCells>
  <printOptions horizontalCentered="1" verticalCentered="1"/>
  <pageMargins left="0" right="0" top="0" bottom="0" header="0" footer="0"/>
  <pageSetup paperSize="9" scale="44" orientation="portrait" verticalDpi="4294967294" r:id="rId1"/>
  <ignoredErrors>
    <ignoredError sqref="G10:G12 G54 G67 G73 G38" formula="1"/>
    <ignoredError sqref="B20 B22:B25 B65:B68 B45 B71:B74 B58 B18 B26 B27 B46 B47 B48 B59:B60 B76:B78" twoDigitTextYear="1"/>
    <ignoredError sqref="G40:G41" evalError="1" formula="1"/>
    <ignoredError sqref="G39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nachalen plan</vt:lpstr>
      <vt:lpstr>'nachalen plan'!Област_печат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1308560: ОУ "Отец Паисий" - Мененкьово</cp:lastModifiedBy>
  <cp:lastPrinted>2025-05-04T11:15:32Z</cp:lastPrinted>
  <dcterms:created xsi:type="dcterms:W3CDTF">2021-10-04T18:50:22Z</dcterms:created>
  <dcterms:modified xsi:type="dcterms:W3CDTF">2025-07-01T09:42:27Z</dcterms:modified>
</cp:coreProperties>
</file>